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bilan" sheetId="2" r:id="rId1"/>
    <sheet name="resultats" sheetId="1" r:id="rId2"/>
  </sheets>
  <definedNames>
    <definedName name="_xlnm.Print_Area" localSheetId="1">resultats!$A$1:$I$64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/>
  <c r="O34" i="1"/>
  <c r="M36"/>
  <c r="L41"/>
  <c r="K40"/>
  <c r="K39"/>
  <c r="D19" i="2" l="1"/>
  <c r="D18"/>
  <c r="D17"/>
  <c r="D16"/>
  <c r="D14"/>
  <c r="C12"/>
  <c r="D9"/>
  <c r="D6"/>
  <c r="C5"/>
  <c r="D4"/>
  <c r="I12" i="1"/>
  <c r="L61"/>
  <c r="H14"/>
  <c r="H7"/>
  <c r="G44"/>
  <c r="G42"/>
  <c r="C47" i="2" l="1"/>
  <c r="D47"/>
  <c r="D15" l="1"/>
  <c r="H28" i="1" l="1"/>
  <c r="C28" l="1"/>
  <c r="B15"/>
  <c r="C14" s="1"/>
  <c r="D55" i="2" l="1"/>
  <c r="C55"/>
  <c r="C33"/>
  <c r="D33"/>
  <c r="H49" i="1"/>
  <c r="C49"/>
  <c r="C7"/>
  <c r="D6" s="1"/>
  <c r="D12" l="1"/>
  <c r="D59" s="1"/>
  <c r="D61" s="1"/>
  <c r="D63" s="1"/>
  <c r="C34" i="2"/>
  <c r="C35" s="1"/>
  <c r="D35"/>
  <c r="I6" i="1"/>
  <c r="I59"/>
  <c r="I63" l="1"/>
</calcChain>
</file>

<file path=xl/comments1.xml><?xml version="1.0" encoding="utf-8"?>
<comments xmlns="http://schemas.openxmlformats.org/spreadsheetml/2006/main">
  <authors>
    <author>tc={AAF8951C-F4EF-4157-B36B-18F067827CA3}</author>
  </authors>
  <commentList>
    <comment ref="B20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M. BREAUTE</t>
        </r>
      </text>
    </comment>
  </commentList>
</comments>
</file>

<file path=xl/sharedStrings.xml><?xml version="1.0" encoding="utf-8"?>
<sst xmlns="http://schemas.openxmlformats.org/spreadsheetml/2006/main" count="193" uniqueCount="98">
  <si>
    <t>COMITE DE NORMANDIE</t>
  </si>
  <si>
    <t>DEPENSES</t>
  </si>
  <si>
    <t>DEBIT</t>
  </si>
  <si>
    <t>RECETTE</t>
  </si>
  <si>
    <t>CREDIT</t>
  </si>
  <si>
    <t>CHARGES SUR ANTERIEUR</t>
  </si>
  <si>
    <t>PRODUITS SUR ANTERIEUR</t>
  </si>
  <si>
    <t xml:space="preserve"> </t>
  </si>
  <si>
    <t>Régul/tournoi</t>
  </si>
  <si>
    <t>Simultanés permanents</t>
  </si>
  <si>
    <t>CHARGES SUR EXERCICE</t>
  </si>
  <si>
    <t>PRODUITS SUR EXERCICE</t>
  </si>
  <si>
    <t>Frais AG Comité</t>
  </si>
  <si>
    <t>Achats de Coupes</t>
  </si>
  <si>
    <t>Dotation au Comité</t>
  </si>
  <si>
    <t>Papèterie</t>
  </si>
  <si>
    <t>Frais gestion</t>
  </si>
  <si>
    <t>Frais exceptionnels</t>
  </si>
  <si>
    <t>Aide aux clubs</t>
  </si>
  <si>
    <t>FEDERATION</t>
  </si>
  <si>
    <t>Licences reversées</t>
  </si>
  <si>
    <t>Licences encaissées</t>
  </si>
  <si>
    <t>,</t>
  </si>
  <si>
    <t>TOURNOIS</t>
  </si>
  <si>
    <t>Blitz</t>
  </si>
  <si>
    <t>Championnat Départementaux</t>
  </si>
  <si>
    <t>Championnat de Normandie</t>
  </si>
  <si>
    <t>Championnat Scolaires :</t>
  </si>
  <si>
    <t>(hébergt, transp.+ Frais divers</t>
  </si>
  <si>
    <t>(participation Clubs) + Fédé</t>
  </si>
  <si>
    <t>Simultané Normand</t>
  </si>
  <si>
    <t>Interclubs</t>
  </si>
  <si>
    <t>Phase 1</t>
  </si>
  <si>
    <t>Phase 2</t>
  </si>
  <si>
    <t>Phase 3</t>
  </si>
  <si>
    <t>Classique Interclubs</t>
  </si>
  <si>
    <t>Champ, Fce K</t>
  </si>
  <si>
    <t>Semi rapide</t>
  </si>
  <si>
    <t>Semi-rapide</t>
  </si>
  <si>
    <t>Simultané mondial</t>
  </si>
  <si>
    <t>TH en 2 parties</t>
  </si>
  <si>
    <t>TH en 3 parties</t>
  </si>
  <si>
    <t>Vermeils 1&amp; 2</t>
  </si>
  <si>
    <t>Marathon</t>
  </si>
  <si>
    <t>WITZ</t>
  </si>
  <si>
    <t>SUBVENTIONS</t>
  </si>
  <si>
    <t xml:space="preserve">Champ. de France </t>
  </si>
  <si>
    <t xml:space="preserve">Interclubs </t>
  </si>
  <si>
    <t>Interclubs européens</t>
  </si>
  <si>
    <t>Interclubs Classique</t>
  </si>
  <si>
    <t>Vermeils VICHY</t>
  </si>
  <si>
    <t>Champ. de France PROMO</t>
  </si>
  <si>
    <t>Champ. de France Classique</t>
  </si>
  <si>
    <t>Champ, du Monde</t>
  </si>
  <si>
    <t>TOTAUX DEBITEURS</t>
  </si>
  <si>
    <t>TOTAUX CREDITEURS</t>
  </si>
  <si>
    <t>SOLDE DEBITEUR</t>
  </si>
  <si>
    <t xml:space="preserve"> -</t>
  </si>
  <si>
    <t>Régularisation exercice antérieur</t>
  </si>
  <si>
    <t>Frais divers Comité</t>
  </si>
  <si>
    <t>Licences</t>
  </si>
  <si>
    <t>Tournois Classique</t>
  </si>
  <si>
    <t>Championnat "Scolaires"</t>
  </si>
  <si>
    <t>Phases 1 2 3</t>
  </si>
  <si>
    <t>Vermeils</t>
  </si>
  <si>
    <t>-</t>
  </si>
  <si>
    <t>Reprise solde</t>
  </si>
  <si>
    <t>Remises non créditées</t>
  </si>
  <si>
    <t>Virements non débités</t>
  </si>
  <si>
    <t>PAPETERIE</t>
  </si>
  <si>
    <t>SIMULTANES PERMANENTS</t>
  </si>
  <si>
    <t>RAPPORT FINANCIER SAISON 2018 - 2019</t>
  </si>
  <si>
    <t>BALANCE DES COMPTES SAISON 2018/2019</t>
  </si>
  <si>
    <t>COMPTE DE RESULTAT SAISON 2018/2019</t>
  </si>
  <si>
    <t>Championnats Scolaires</t>
  </si>
  <si>
    <t>Achats matériels  Scolaires</t>
  </si>
  <si>
    <t>Frais délégués</t>
  </si>
  <si>
    <t>Champ. Scolaires</t>
  </si>
  <si>
    <t>SOLDE CREDITEUR</t>
  </si>
  <si>
    <t>Subventions Championnat du Monde</t>
  </si>
  <si>
    <t>Subventions Championnat de France</t>
  </si>
  <si>
    <t>Subventions champ.France Classique</t>
  </si>
  <si>
    <t>Subventions Interclubs</t>
  </si>
  <si>
    <t>Subventions Interclubs Classique</t>
  </si>
  <si>
    <t>Subventions Champ. Interclubs Europe</t>
  </si>
  <si>
    <t>Subventions Vermeils</t>
  </si>
  <si>
    <t>Subventions Chpt N5 6 7 Vichy</t>
  </si>
  <si>
    <t>Indemnites scolaires</t>
  </si>
  <si>
    <t>PROFITS</t>
  </si>
  <si>
    <t>Solde compte banque au 24/07/2019</t>
  </si>
  <si>
    <t xml:space="preserve"> Profits</t>
  </si>
  <si>
    <t>Champ. Ndie K</t>
  </si>
  <si>
    <t>Situation arrêtée au 28 AOUT 2019</t>
  </si>
  <si>
    <t>FACTURES A REGLER</t>
  </si>
  <si>
    <t>D</t>
  </si>
  <si>
    <t>C</t>
  </si>
  <si>
    <t>Prévisionnel</t>
  </si>
  <si>
    <t>REDEVANCE FFSc INTERCLUBS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</si>
</sst>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4" fontId="1" fillId="0" borderId="8" xfId="0" applyNumberFormat="1" applyFont="1" applyBorder="1"/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4" fillId="0" borderId="11" xfId="0" applyFont="1" applyBorder="1"/>
    <xf numFmtId="4" fontId="3" fillId="0" borderId="8" xfId="0" applyNumberFormat="1" applyFont="1" applyBorder="1"/>
    <xf numFmtId="0" fontId="4" fillId="0" borderId="8" xfId="0" applyFont="1" applyBorder="1"/>
    <xf numFmtId="4" fontId="3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4" fontId="3" fillId="0" borderId="13" xfId="0" applyNumberFormat="1" applyFont="1" applyBorder="1"/>
    <xf numFmtId="4" fontId="5" fillId="0" borderId="0" xfId="0" applyNumberFormat="1" applyFont="1" applyBorder="1"/>
    <xf numFmtId="2" fontId="1" fillId="0" borderId="12" xfId="0" applyNumberFormat="1" applyFont="1" applyBorder="1"/>
    <xf numFmtId="4" fontId="3" fillId="0" borderId="9" xfId="0" applyNumberFormat="1" applyFont="1" applyBorder="1"/>
    <xf numFmtId="0" fontId="3" fillId="0" borderId="11" xfId="0" applyFont="1" applyBorder="1"/>
    <xf numFmtId="0" fontId="3" fillId="0" borderId="8" xfId="0" applyFont="1" applyBorder="1"/>
    <xf numFmtId="4" fontId="5" fillId="0" borderId="8" xfId="0" applyNumberFormat="1" applyFont="1" applyBorder="1"/>
    <xf numFmtId="0" fontId="6" fillId="0" borderId="8" xfId="0" applyFont="1" applyBorder="1"/>
    <xf numFmtId="4" fontId="6" fillId="0" borderId="8" xfId="0" applyNumberFormat="1" applyFont="1" applyBorder="1"/>
    <xf numFmtId="0" fontId="6" fillId="0" borderId="11" xfId="0" applyFont="1" applyBorder="1"/>
    <xf numFmtId="0" fontId="7" fillId="0" borderId="8" xfId="0" applyFont="1" applyBorder="1"/>
    <xf numFmtId="0" fontId="3" fillId="0" borderId="12" xfId="0" applyFont="1" applyBorder="1"/>
    <xf numFmtId="4" fontId="3" fillId="0" borderId="0" xfId="0" applyNumberFormat="1" applyFont="1"/>
    <xf numFmtId="0" fontId="1" fillId="0" borderId="11" xfId="0" applyFont="1" applyFill="1" applyBorder="1"/>
    <xf numFmtId="0" fontId="7" fillId="0" borderId="11" xfId="0" applyFont="1" applyBorder="1"/>
    <xf numFmtId="4" fontId="3" fillId="0" borderId="14" xfId="0" applyNumberFormat="1" applyFont="1" applyBorder="1"/>
    <xf numFmtId="4" fontId="1" fillId="0" borderId="12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0" fontId="1" fillId="0" borderId="16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0" fillId="0" borderId="0" xfId="0" applyNumberFormat="1"/>
    <xf numFmtId="0" fontId="0" fillId="0" borderId="19" xfId="0" applyBorder="1"/>
    <xf numFmtId="0" fontId="0" fillId="0" borderId="20" xfId="0" applyBorder="1"/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0" xfId="0" applyBorder="1"/>
    <xf numFmtId="43" fontId="3" fillId="0" borderId="8" xfId="0" applyNumberFormat="1" applyFont="1" applyBorder="1"/>
    <xf numFmtId="43" fontId="3" fillId="0" borderId="10" xfId="0" applyNumberFormat="1" applyFont="1" applyBorder="1"/>
    <xf numFmtId="0" fontId="0" fillId="0" borderId="0" xfId="0" applyFill="1" applyBorder="1"/>
    <xf numFmtId="43" fontId="3" fillId="0" borderId="8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0" borderId="24" xfId="0" applyNumberFormat="1" applyFont="1" applyBorder="1"/>
    <xf numFmtId="43" fontId="3" fillId="0" borderId="25" xfId="0" applyNumberFormat="1" applyFont="1" applyBorder="1"/>
    <xf numFmtId="0" fontId="1" fillId="0" borderId="0" xfId="0" applyFont="1" applyFill="1" applyBorder="1"/>
    <xf numFmtId="43" fontId="3" fillId="0" borderId="26" xfId="0" applyNumberFormat="1" applyFont="1" applyBorder="1"/>
    <xf numFmtId="43" fontId="3" fillId="0" borderId="27" xfId="0" applyNumberFormat="1" applyFont="1" applyBorder="1"/>
    <xf numFmtId="0" fontId="0" fillId="0" borderId="28" xfId="0" applyBorder="1"/>
    <xf numFmtId="0" fontId="0" fillId="0" borderId="29" xfId="0" applyBorder="1"/>
    <xf numFmtId="4" fontId="0" fillId="0" borderId="16" xfId="0" applyNumberFormat="1" applyBorder="1"/>
    <xf numFmtId="0" fontId="0" fillId="0" borderId="18" xfId="0" applyBorder="1"/>
    <xf numFmtId="0" fontId="3" fillId="0" borderId="0" xfId="0" applyFont="1"/>
    <xf numFmtId="0" fontId="0" fillId="0" borderId="0" xfId="0" applyAlignment="1">
      <alignment horizontal="right"/>
    </xf>
    <xf numFmtId="4" fontId="8" fillId="0" borderId="0" xfId="0" applyNumberFormat="1" applyFont="1"/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 indent="3"/>
    </xf>
    <xf numFmtId="43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 indent="3"/>
    </xf>
    <xf numFmtId="4" fontId="0" fillId="0" borderId="30" xfId="0" applyNumberFormat="1" applyBorder="1" applyAlignment="1">
      <alignment horizontal="center"/>
    </xf>
    <xf numFmtId="43" fontId="3" fillId="0" borderId="30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31" xfId="0" applyFont="1" applyFill="1" applyBorder="1"/>
    <xf numFmtId="0" fontId="0" fillId="0" borderId="34" xfId="0" applyFill="1" applyBorder="1"/>
    <xf numFmtId="43" fontId="3" fillId="0" borderId="35" xfId="0" applyNumberFormat="1" applyFont="1" applyBorder="1"/>
    <xf numFmtId="43" fontId="3" fillId="0" borderId="36" xfId="0" applyNumberFormat="1" applyFont="1" applyBorder="1"/>
    <xf numFmtId="43" fontId="3" fillId="0" borderId="37" xfId="0" applyNumberFormat="1" applyFont="1" applyBorder="1"/>
    <xf numFmtId="43" fontId="3" fillId="0" borderId="38" xfId="0" applyNumberFormat="1" applyFont="1" applyBorder="1"/>
    <xf numFmtId="43" fontId="3" fillId="0" borderId="39" xfId="0" applyNumberFormat="1" applyFont="1" applyBorder="1"/>
    <xf numFmtId="43" fontId="3" fillId="0" borderId="40" xfId="0" applyNumberFormat="1" applyFont="1" applyBorder="1"/>
    <xf numFmtId="0" fontId="0" fillId="0" borderId="41" xfId="0" applyBorder="1"/>
    <xf numFmtId="43" fontId="3" fillId="0" borderId="42" xfId="0" applyNumberFormat="1" applyFont="1" applyBorder="1"/>
    <xf numFmtId="43" fontId="3" fillId="0" borderId="43" xfId="0" applyNumberFormat="1" applyFont="1" applyBorder="1"/>
    <xf numFmtId="0" fontId="0" fillId="0" borderId="11" xfId="0" applyBorder="1"/>
    <xf numFmtId="0" fontId="5" fillId="0" borderId="11" xfId="0" applyFont="1" applyBorder="1"/>
    <xf numFmtId="164" fontId="5" fillId="0" borderId="8" xfId="0" applyNumberFormat="1" applyFont="1" applyBorder="1" applyAlignment="1">
      <alignment horizontal="right"/>
    </xf>
    <xf numFmtId="43" fontId="9" fillId="0" borderId="10" xfId="0" applyNumberFormat="1" applyFont="1" applyBorder="1"/>
    <xf numFmtId="43" fontId="0" fillId="0" borderId="0" xfId="0" applyNumberFormat="1"/>
    <xf numFmtId="0" fontId="5" fillId="0" borderId="8" xfId="0" applyFont="1" applyBorder="1"/>
    <xf numFmtId="4" fontId="5" fillId="0" borderId="9" xfId="0" applyNumberFormat="1" applyFont="1" applyBorder="1"/>
    <xf numFmtId="4" fontId="5" fillId="0" borderId="0" xfId="0" applyNumberFormat="1" applyFont="1"/>
    <xf numFmtId="0" fontId="5" fillId="0" borderId="12" xfId="0" applyFont="1" applyBorder="1"/>
    <xf numFmtId="2" fontId="5" fillId="0" borderId="12" xfId="0" applyNumberFormat="1" applyFont="1" applyFill="1" applyBorder="1"/>
    <xf numFmtId="0" fontId="5" fillId="0" borderId="12" xfId="0" applyFont="1" applyFill="1" applyBorder="1"/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dine depuydt" id="{67E82B34-0ED7-4529-A5EE-EA99AC45A6EC}" userId="06d16a16c16cf81c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0" dT="2019-08-27T19:22:15.27" personId="{67E82B34-0ED7-4529-A5EE-EA99AC45A6EC}" id="{AAF8951C-F4EF-4157-B36B-18F067827CA3}">
    <text>M. BREAUTE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C54" sqref="C54"/>
    </sheetView>
  </sheetViews>
  <sheetFormatPr defaultColWidth="11.42578125" defaultRowHeight="15"/>
  <cols>
    <col min="2" max="2" width="39.7109375" customWidth="1"/>
    <col min="3" max="3" width="17.5703125" customWidth="1"/>
    <col min="4" max="4" width="15.5703125" customWidth="1"/>
    <col min="7" max="7" width="11.85546875" bestFit="1" customWidth="1"/>
  </cols>
  <sheetData>
    <row r="1" spans="1:6">
      <c r="A1" s="100" t="s">
        <v>71</v>
      </c>
      <c r="B1" s="100"/>
      <c r="C1" s="100"/>
      <c r="D1" s="100"/>
    </row>
    <row r="2" spans="1:6" ht="15.75" thickBot="1">
      <c r="C2" s="42"/>
    </row>
    <row r="3" spans="1:6" ht="15.75" thickTop="1">
      <c r="A3" s="43"/>
      <c r="B3" s="44"/>
      <c r="C3" s="45" t="s">
        <v>2</v>
      </c>
      <c r="D3" s="46" t="s">
        <v>4</v>
      </c>
    </row>
    <row r="4" spans="1:6">
      <c r="A4" s="48" t="s">
        <v>57</v>
      </c>
      <c r="B4" s="49" t="s">
        <v>58</v>
      </c>
      <c r="C4" s="50"/>
      <c r="D4" s="51">
        <f>719.5-50</f>
        <v>669.5</v>
      </c>
    </row>
    <row r="5" spans="1:6">
      <c r="A5" s="48" t="s">
        <v>57</v>
      </c>
      <c r="B5" s="49" t="s">
        <v>59</v>
      </c>
      <c r="C5" s="50">
        <f>4347.24-1257.8</f>
        <v>3089.4399999999996</v>
      </c>
      <c r="D5" s="51"/>
    </row>
    <row r="6" spans="1:6">
      <c r="A6" s="48" t="s">
        <v>57</v>
      </c>
      <c r="B6" s="49" t="s">
        <v>60</v>
      </c>
      <c r="C6" s="50"/>
      <c r="D6" s="51">
        <f>31364-23204</f>
        <v>8160</v>
      </c>
    </row>
    <row r="7" spans="1:6" ht="9.75" customHeight="1">
      <c r="A7" s="48"/>
      <c r="B7" s="49"/>
      <c r="C7" s="50"/>
      <c r="D7" s="51"/>
    </row>
    <row r="8" spans="1:6">
      <c r="A8" s="48" t="s">
        <v>57</v>
      </c>
      <c r="B8" s="52" t="s">
        <v>24</v>
      </c>
      <c r="C8" s="50">
        <f>78-41</f>
        <v>37</v>
      </c>
      <c r="D8" s="51"/>
    </row>
    <row r="9" spans="1:6">
      <c r="A9" s="48" t="s">
        <v>57</v>
      </c>
      <c r="B9" s="49" t="s">
        <v>26</v>
      </c>
      <c r="C9" s="50"/>
      <c r="D9" s="51">
        <f>3276-3250.5</f>
        <v>25.5</v>
      </c>
    </row>
    <row r="10" spans="1:6">
      <c r="A10" s="48" t="s">
        <v>57</v>
      </c>
      <c r="B10" s="52" t="s">
        <v>61</v>
      </c>
      <c r="C10" s="50"/>
      <c r="D10" s="51">
        <v>120</v>
      </c>
    </row>
    <row r="11" spans="1:6">
      <c r="A11" s="48" t="s">
        <v>57</v>
      </c>
      <c r="B11" s="49" t="s">
        <v>25</v>
      </c>
      <c r="C11" s="50"/>
      <c r="D11" s="51">
        <v>396</v>
      </c>
    </row>
    <row r="12" spans="1:6">
      <c r="A12" s="48" t="s">
        <v>57</v>
      </c>
      <c r="B12" s="49" t="s">
        <v>62</v>
      </c>
      <c r="C12" s="50">
        <f>3106.09-598.5</f>
        <v>2507.59</v>
      </c>
      <c r="D12" s="51"/>
    </row>
    <row r="13" spans="1:6">
      <c r="A13" s="48" t="s">
        <v>57</v>
      </c>
      <c r="B13" s="49" t="s">
        <v>30</v>
      </c>
      <c r="C13" s="50"/>
      <c r="D13" s="51">
        <v>1234</v>
      </c>
      <c r="F13" s="90"/>
    </row>
    <row r="14" spans="1:6">
      <c r="A14" s="48" t="s">
        <v>57</v>
      </c>
      <c r="B14" s="49" t="s">
        <v>31</v>
      </c>
      <c r="C14" s="50"/>
      <c r="D14" s="50">
        <f>1340-790</f>
        <v>550</v>
      </c>
      <c r="F14" s="90"/>
    </row>
    <row r="15" spans="1:6">
      <c r="A15" s="48" t="s">
        <v>57</v>
      </c>
      <c r="B15" s="49" t="s">
        <v>63</v>
      </c>
      <c r="C15" s="50"/>
      <c r="D15" s="51">
        <f>+-705+1057.5-623+1105.5-282+522.5</f>
        <v>1075.5</v>
      </c>
    </row>
    <row r="16" spans="1:6">
      <c r="A16" s="48" t="s">
        <v>57</v>
      </c>
      <c r="B16" s="49" t="s">
        <v>9</v>
      </c>
      <c r="C16" s="50"/>
      <c r="D16" s="51">
        <f>2922.37-472.75</f>
        <v>2449.62</v>
      </c>
    </row>
    <row r="17" spans="1:7">
      <c r="A17" s="48" t="s">
        <v>57</v>
      </c>
      <c r="B17" s="49" t="s">
        <v>37</v>
      </c>
      <c r="C17" s="50"/>
      <c r="D17" s="51">
        <f>671-420</f>
        <v>251</v>
      </c>
    </row>
    <row r="18" spans="1:7">
      <c r="A18" s="48" t="s">
        <v>57</v>
      </c>
      <c r="B18" s="49" t="s">
        <v>39</v>
      </c>
      <c r="C18" s="53"/>
      <c r="D18" s="54">
        <f>1017-678</f>
        <v>339</v>
      </c>
      <c r="F18" s="90"/>
    </row>
    <row r="19" spans="1:7">
      <c r="A19" s="48" t="s">
        <v>57</v>
      </c>
      <c r="B19" s="49" t="s">
        <v>64</v>
      </c>
      <c r="C19" s="50"/>
      <c r="D19" s="51">
        <f>2098-1435</f>
        <v>663</v>
      </c>
    </row>
    <row r="20" spans="1:7">
      <c r="A20" s="48" t="s">
        <v>57</v>
      </c>
      <c r="B20" s="49" t="s">
        <v>40</v>
      </c>
      <c r="C20" s="50"/>
      <c r="D20" s="51">
        <v>669</v>
      </c>
    </row>
    <row r="21" spans="1:7">
      <c r="A21" s="48" t="s">
        <v>57</v>
      </c>
      <c r="B21" s="49" t="s">
        <v>41</v>
      </c>
      <c r="C21" s="50"/>
      <c r="D21" s="51">
        <v>1153</v>
      </c>
    </row>
    <row r="22" spans="1:7">
      <c r="A22" s="48" t="s">
        <v>57</v>
      </c>
      <c r="B22" s="52" t="s">
        <v>43</v>
      </c>
      <c r="C22" s="50">
        <v>150</v>
      </c>
      <c r="D22" s="89"/>
    </row>
    <row r="23" spans="1:7" ht="6.75" customHeight="1">
      <c r="A23" s="48"/>
      <c r="B23" s="52"/>
      <c r="C23" s="50"/>
      <c r="D23" s="89"/>
    </row>
    <row r="24" spans="1:7">
      <c r="A24" s="48" t="s">
        <v>57</v>
      </c>
      <c r="B24" s="49" t="s">
        <v>79</v>
      </c>
      <c r="C24" s="50">
        <v>1500</v>
      </c>
      <c r="D24" s="51"/>
    </row>
    <row r="25" spans="1:7">
      <c r="A25" s="48" t="s">
        <v>57</v>
      </c>
      <c r="B25" s="49" t="s">
        <v>80</v>
      </c>
      <c r="C25" s="50">
        <v>2450</v>
      </c>
      <c r="D25" s="51"/>
    </row>
    <row r="26" spans="1:7">
      <c r="A26" s="48" t="s">
        <v>65</v>
      </c>
      <c r="B26" s="52" t="s">
        <v>81</v>
      </c>
      <c r="C26" s="50">
        <v>200</v>
      </c>
      <c r="D26" s="51"/>
    </row>
    <row r="27" spans="1:7">
      <c r="A27" s="48" t="s">
        <v>57</v>
      </c>
      <c r="B27" s="49" t="s">
        <v>82</v>
      </c>
      <c r="C27" s="50">
        <v>1400</v>
      </c>
      <c r="D27" s="51"/>
    </row>
    <row r="28" spans="1:7">
      <c r="A28" s="48" t="s">
        <v>57</v>
      </c>
      <c r="B28" s="49" t="s">
        <v>83</v>
      </c>
      <c r="C28" s="50">
        <v>250</v>
      </c>
      <c r="D28" s="51"/>
    </row>
    <row r="29" spans="1:7">
      <c r="A29" s="48" t="s">
        <v>57</v>
      </c>
      <c r="B29" s="49" t="s">
        <v>84</v>
      </c>
      <c r="C29" s="50">
        <v>800</v>
      </c>
      <c r="D29" s="51"/>
    </row>
    <row r="30" spans="1:7">
      <c r="A30" s="48" t="s">
        <v>57</v>
      </c>
      <c r="B30" s="52" t="s">
        <v>87</v>
      </c>
      <c r="C30" s="50">
        <v>150</v>
      </c>
      <c r="D30" s="51">
        <v>300</v>
      </c>
    </row>
    <row r="31" spans="1:7">
      <c r="A31" s="48" t="s">
        <v>57</v>
      </c>
      <c r="B31" s="49" t="s">
        <v>85</v>
      </c>
      <c r="C31" s="50">
        <v>2600</v>
      </c>
      <c r="D31" s="51" t="s">
        <v>7</v>
      </c>
    </row>
    <row r="32" spans="1:7">
      <c r="A32" s="48" t="s">
        <v>57</v>
      </c>
      <c r="B32" s="49" t="s">
        <v>86</v>
      </c>
      <c r="C32" s="50">
        <v>850</v>
      </c>
      <c r="D32" s="51"/>
      <c r="G32" s="90"/>
    </row>
    <row r="33" spans="1:7">
      <c r="A33" s="47"/>
      <c r="B33" s="49"/>
      <c r="C33" s="55">
        <f>SUM(C4:C32)</f>
        <v>15984.029999999999</v>
      </c>
      <c r="D33" s="56">
        <f>SUM(D4:D32)</f>
        <v>18055.12</v>
      </c>
    </row>
    <row r="34" spans="1:7">
      <c r="A34" s="47"/>
      <c r="B34" s="57" t="s">
        <v>88</v>
      </c>
      <c r="C34" s="50">
        <f>+D33-C33</f>
        <v>2071.09</v>
      </c>
      <c r="D34" s="51" t="s">
        <v>7</v>
      </c>
      <c r="G34" s="90"/>
    </row>
    <row r="35" spans="1:7">
      <c r="A35" s="47"/>
      <c r="B35" s="52"/>
      <c r="C35" s="58">
        <f>SUM(C33:C34)</f>
        <v>18055.12</v>
      </c>
      <c r="D35" s="59">
        <f>SUM(D33:D34)</f>
        <v>18055.12</v>
      </c>
      <c r="G35" t="s">
        <v>7</v>
      </c>
    </row>
    <row r="36" spans="1:7" ht="4.5" customHeight="1" thickBot="1">
      <c r="A36" s="60"/>
      <c r="B36" s="61"/>
      <c r="C36" s="62"/>
      <c r="D36" s="63"/>
    </row>
    <row r="37" spans="1:7" ht="10.5" customHeight="1" thickTop="1">
      <c r="C37" s="42"/>
    </row>
    <row r="38" spans="1:7">
      <c r="B38" s="64" t="s">
        <v>72</v>
      </c>
      <c r="C38" s="42"/>
    </row>
    <row r="39" spans="1:7" ht="7.5" customHeight="1">
      <c r="C39" s="42"/>
    </row>
    <row r="40" spans="1:7">
      <c r="A40" s="65" t="s">
        <v>65</v>
      </c>
      <c r="B40" t="s">
        <v>66</v>
      </c>
      <c r="C40" s="66"/>
      <c r="D40" s="67">
        <v>14352.42</v>
      </c>
    </row>
    <row r="41" spans="1:7">
      <c r="A41" s="65" t="s">
        <v>65</v>
      </c>
      <c r="B41" t="s">
        <v>89</v>
      </c>
      <c r="C41" s="68">
        <v>18442.66</v>
      </c>
      <c r="D41" s="67"/>
    </row>
    <row r="42" spans="1:7">
      <c r="A42" s="65" t="s">
        <v>65</v>
      </c>
      <c r="B42" t="s">
        <v>67</v>
      </c>
      <c r="C42" s="68">
        <v>1605</v>
      </c>
      <c r="D42" s="69"/>
    </row>
    <row r="43" spans="1:7">
      <c r="A43" s="65" t="s">
        <v>65</v>
      </c>
      <c r="B43" t="s">
        <v>68</v>
      </c>
      <c r="C43" s="70"/>
      <c r="D43" s="69">
        <v>3624.15</v>
      </c>
    </row>
    <row r="44" spans="1:7">
      <c r="A44" s="65" t="s">
        <v>65</v>
      </c>
      <c r="B44" t="s">
        <v>90</v>
      </c>
      <c r="C44" s="68" t="s">
        <v>7</v>
      </c>
      <c r="D44" s="69">
        <v>2071.09</v>
      </c>
    </row>
    <row r="45" spans="1:7" ht="6.75" customHeight="1">
      <c r="C45" s="71"/>
      <c r="D45" s="72" t="s">
        <v>7</v>
      </c>
    </row>
    <row r="46" spans="1:7" ht="6.75" customHeight="1">
      <c r="C46" s="42"/>
    </row>
    <row r="47" spans="1:7">
      <c r="C47" s="67">
        <f>SUM(C41:C46)</f>
        <v>20047.66</v>
      </c>
      <c r="D47" s="73">
        <f>SUM(D40:D45)</f>
        <v>20047.66</v>
      </c>
    </row>
    <row r="48" spans="1:7">
      <c r="B48" s="74" t="s">
        <v>92</v>
      </c>
      <c r="C48" s="42"/>
    </row>
    <row r="49" spans="2:4" ht="10.5" customHeight="1" thickBot="1"/>
    <row r="50" spans="2:4" ht="15.75" thickTop="1">
      <c r="B50" s="75" t="s">
        <v>96</v>
      </c>
      <c r="C50" s="97" t="s">
        <v>94</v>
      </c>
      <c r="D50" s="98" t="s">
        <v>95</v>
      </c>
    </row>
    <row r="51" spans="2:4">
      <c r="B51" s="76" t="s">
        <v>69</v>
      </c>
      <c r="C51" s="77" t="s">
        <v>7</v>
      </c>
      <c r="D51" s="78">
        <v>76.150000000000006</v>
      </c>
    </row>
    <row r="52" spans="2:4">
      <c r="B52" s="76" t="s">
        <v>93</v>
      </c>
      <c r="C52" s="77">
        <v>450</v>
      </c>
      <c r="D52" s="78"/>
    </row>
    <row r="53" spans="2:4">
      <c r="B53" s="76" t="s">
        <v>97</v>
      </c>
      <c r="C53" s="77">
        <v>510</v>
      </c>
      <c r="D53" s="78"/>
    </row>
    <row r="54" spans="2:4">
      <c r="B54" s="76" t="s">
        <v>70</v>
      </c>
      <c r="C54" s="79"/>
      <c r="D54" s="80">
        <v>396.5</v>
      </c>
    </row>
    <row r="55" spans="2:4">
      <c r="B55" s="76"/>
      <c r="C55" s="81">
        <f>SUM(C51:C54)</f>
        <v>960</v>
      </c>
      <c r="D55" s="82">
        <f>SUM(D51:D54)</f>
        <v>472.65</v>
      </c>
    </row>
    <row r="56" spans="2:4" ht="6.75" customHeight="1" thickBot="1">
      <c r="B56" s="83"/>
      <c r="C56" s="84"/>
      <c r="D56" s="85"/>
    </row>
    <row r="57" spans="2:4" ht="15.75" thickTop="1"/>
  </sheetData>
  <mergeCells count="1">
    <mergeCell ref="A1:D1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opLeftCell="A45" workbookViewId="0">
      <selection activeCell="M40" sqref="M40"/>
    </sheetView>
  </sheetViews>
  <sheetFormatPr defaultColWidth="11.42578125" defaultRowHeight="15"/>
  <cols>
    <col min="1" max="1" width="23.5703125" customWidth="1"/>
    <col min="2" max="2" width="12.5703125" customWidth="1"/>
    <col min="3" max="3" width="11.85546875" customWidth="1"/>
    <col min="4" max="4" width="12.42578125" customWidth="1"/>
    <col min="5" max="5" width="1.28515625" customWidth="1"/>
    <col min="6" max="6" width="26.140625" customWidth="1"/>
    <col min="7" max="9" width="12.5703125" customWidth="1"/>
  </cols>
  <sheetData>
    <row r="1" spans="1:9" ht="18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>
      <c r="A2" s="100" t="s">
        <v>73</v>
      </c>
      <c r="B2" s="100"/>
      <c r="C2" s="100"/>
      <c r="D2" s="100"/>
      <c r="E2" s="100"/>
      <c r="F2" s="100"/>
      <c r="G2" s="100"/>
      <c r="H2" s="100"/>
      <c r="I2" s="100"/>
    </row>
    <row r="3" spans="1:9" ht="15.75" thickBot="1">
      <c r="A3" s="1"/>
      <c r="B3" s="2"/>
      <c r="C3" s="2"/>
      <c r="D3" s="2"/>
      <c r="E3" s="2"/>
      <c r="F3" s="1"/>
      <c r="G3" s="2"/>
      <c r="H3" s="2"/>
      <c r="I3" s="2"/>
    </row>
    <row r="4" spans="1:9" ht="16.5" thickTop="1" thickBot="1">
      <c r="A4" s="3" t="s">
        <v>1</v>
      </c>
      <c r="B4" s="4" t="s">
        <v>2</v>
      </c>
      <c r="C4" s="4"/>
      <c r="D4" s="5"/>
      <c r="E4" s="6"/>
      <c r="F4" s="7" t="s">
        <v>3</v>
      </c>
      <c r="G4" s="4" t="s">
        <v>4</v>
      </c>
      <c r="H4" s="4"/>
      <c r="I4" s="8"/>
    </row>
    <row r="5" spans="1:9" ht="15.75" thickTop="1">
      <c r="A5" s="9"/>
      <c r="B5" s="10"/>
      <c r="C5" s="10"/>
      <c r="D5" s="10"/>
      <c r="E5" s="10"/>
      <c r="F5" s="11"/>
      <c r="G5" s="10"/>
      <c r="H5" s="12"/>
      <c r="I5" s="13"/>
    </row>
    <row r="6" spans="1:9">
      <c r="A6" s="14" t="s">
        <v>5</v>
      </c>
      <c r="B6" s="10"/>
      <c r="C6" s="10"/>
      <c r="D6" s="15">
        <f>SUM(C7)</f>
        <v>50</v>
      </c>
      <c r="E6" s="10"/>
      <c r="F6" s="16" t="s">
        <v>6</v>
      </c>
      <c r="G6" s="10"/>
      <c r="H6" s="12"/>
      <c r="I6" s="17">
        <f>H7</f>
        <v>719.5</v>
      </c>
    </row>
    <row r="7" spans="1:9">
      <c r="A7" s="18"/>
      <c r="B7" s="10"/>
      <c r="C7" s="15">
        <f>SUM(B8:B10)</f>
        <v>50</v>
      </c>
      <c r="D7" s="10"/>
      <c r="E7" s="10"/>
      <c r="F7" s="19" t="s">
        <v>7</v>
      </c>
      <c r="G7" s="10"/>
      <c r="H7" s="15">
        <f>SUM(G8:G10)</f>
        <v>719.5</v>
      </c>
      <c r="I7" s="20"/>
    </row>
    <row r="8" spans="1:9">
      <c r="A8" s="86"/>
      <c r="B8" s="10" t="s">
        <v>7</v>
      </c>
      <c r="C8" s="15"/>
      <c r="D8" s="10"/>
      <c r="E8" s="12"/>
      <c r="F8" s="11" t="s">
        <v>8</v>
      </c>
      <c r="G8" s="21">
        <v>264.5</v>
      </c>
      <c r="H8" s="15"/>
      <c r="I8" s="20"/>
    </row>
    <row r="9" spans="1:9">
      <c r="A9" s="18" t="s">
        <v>74</v>
      </c>
      <c r="B9" s="36">
        <v>50</v>
      </c>
      <c r="C9" s="15"/>
      <c r="D9" s="10"/>
      <c r="E9" s="12"/>
      <c r="F9" s="11" t="s">
        <v>9</v>
      </c>
      <c r="G9" s="21">
        <v>303.5</v>
      </c>
      <c r="H9" s="15"/>
      <c r="I9" s="20"/>
    </row>
    <row r="10" spans="1:9">
      <c r="A10" s="18"/>
      <c r="B10" s="22"/>
      <c r="C10" s="15"/>
      <c r="D10" s="10"/>
      <c r="E10" s="10"/>
      <c r="F10" s="1" t="s">
        <v>15</v>
      </c>
      <c r="G10" s="88">
        <v>151.5</v>
      </c>
      <c r="H10" s="23"/>
      <c r="I10" s="17"/>
    </row>
    <row r="11" spans="1:9">
      <c r="A11" s="18" t="s">
        <v>7</v>
      </c>
      <c r="B11" s="19"/>
      <c r="C11" s="15"/>
      <c r="D11" s="10"/>
      <c r="E11" s="12"/>
      <c r="F11" s="11"/>
      <c r="G11" s="11"/>
      <c r="H11" s="23"/>
      <c r="I11" s="17"/>
    </row>
    <row r="12" spans="1:9">
      <c r="A12" s="14" t="s">
        <v>10</v>
      </c>
      <c r="B12" s="10"/>
      <c r="C12" s="15"/>
      <c r="D12" s="10">
        <f>SUM(C14:C59)</f>
        <v>49741.58</v>
      </c>
      <c r="E12" s="10"/>
      <c r="F12" s="16" t="s">
        <v>11</v>
      </c>
      <c r="G12" s="10"/>
      <c r="H12" s="23"/>
      <c r="I12" s="17">
        <f>SUM(H14:H59)</f>
        <v>51143.17</v>
      </c>
    </row>
    <row r="13" spans="1:9">
      <c r="A13" s="18"/>
      <c r="B13" s="10"/>
      <c r="C13" s="10"/>
      <c r="D13" s="10"/>
      <c r="E13" s="10"/>
      <c r="F13" s="11"/>
      <c r="G13" s="10"/>
      <c r="H13" s="23"/>
      <c r="I13" s="13"/>
    </row>
    <row r="14" spans="1:9">
      <c r="A14" s="24" t="s">
        <v>0</v>
      </c>
      <c r="B14" s="10"/>
      <c r="C14" s="15">
        <f>SUM(B15:B23)</f>
        <v>4347.2400000000007</v>
      </c>
      <c r="D14" s="10"/>
      <c r="E14" s="12"/>
      <c r="F14" s="25" t="s">
        <v>0</v>
      </c>
      <c r="G14" s="10"/>
      <c r="H14" s="10">
        <f>SUM(G17:G18)</f>
        <v>1257.8</v>
      </c>
      <c r="I14" s="13"/>
    </row>
    <row r="15" spans="1:9">
      <c r="A15" s="24" t="s">
        <v>12</v>
      </c>
      <c r="B15" s="10">
        <f>201.29-18.8</f>
        <v>182.48999999999998</v>
      </c>
      <c r="C15" s="15"/>
      <c r="D15" s="10"/>
      <c r="E15" s="12"/>
      <c r="F15" s="25"/>
      <c r="G15" s="10"/>
      <c r="H15" s="10"/>
      <c r="I15" s="13"/>
    </row>
    <row r="16" spans="1:9">
      <c r="A16" s="18" t="s">
        <v>13</v>
      </c>
      <c r="B16" s="10">
        <v>391.09</v>
      </c>
      <c r="C16" s="10"/>
      <c r="D16" s="10"/>
      <c r="E16" s="10"/>
      <c r="F16" s="11"/>
      <c r="G16" s="10"/>
      <c r="H16" s="10"/>
      <c r="I16" s="13"/>
    </row>
    <row r="17" spans="1:12">
      <c r="A17" s="18" t="s">
        <v>75</v>
      </c>
      <c r="B17" s="10">
        <v>625</v>
      </c>
      <c r="C17" s="10"/>
      <c r="D17" s="10" t="s">
        <v>7</v>
      </c>
      <c r="E17" s="10"/>
      <c r="F17" s="11" t="s">
        <v>14</v>
      </c>
      <c r="G17" s="26">
        <v>336</v>
      </c>
      <c r="H17" s="10"/>
      <c r="I17" s="13"/>
    </row>
    <row r="18" spans="1:12">
      <c r="A18" s="18" t="s">
        <v>15</v>
      </c>
      <c r="B18" s="10">
        <v>1024.5</v>
      </c>
      <c r="C18" s="15"/>
      <c r="D18" s="10"/>
      <c r="E18" s="10"/>
      <c r="F18" s="11" t="s">
        <v>15</v>
      </c>
      <c r="G18" s="10">
        <v>921.8</v>
      </c>
      <c r="H18" s="2"/>
      <c r="I18" s="13"/>
    </row>
    <row r="19" spans="1:12">
      <c r="A19" s="18" t="s">
        <v>16</v>
      </c>
      <c r="B19" s="10">
        <v>791.22</v>
      </c>
      <c r="C19" s="15"/>
      <c r="D19" s="10"/>
      <c r="E19" s="10"/>
      <c r="F19" s="19" t="s">
        <v>7</v>
      </c>
      <c r="G19" s="10"/>
      <c r="H19" s="23"/>
      <c r="I19" s="13"/>
    </row>
    <row r="20" spans="1:12">
      <c r="A20" s="87" t="s">
        <v>17</v>
      </c>
      <c r="B20" s="10">
        <v>389.5</v>
      </c>
      <c r="C20" s="15"/>
      <c r="D20" s="10"/>
      <c r="E20" s="12"/>
      <c r="F20" s="27" t="s">
        <v>7</v>
      </c>
      <c r="G20" s="2"/>
      <c r="H20" s="23"/>
      <c r="I20" s="13"/>
    </row>
    <row r="21" spans="1:12">
      <c r="A21" s="18" t="s">
        <v>18</v>
      </c>
      <c r="B21" s="10">
        <v>300</v>
      </c>
      <c r="C21" s="15"/>
      <c r="D21" s="10"/>
      <c r="E21" s="10"/>
      <c r="F21" s="1"/>
      <c r="G21" s="10"/>
      <c r="H21" s="15"/>
      <c r="I21" s="13"/>
    </row>
    <row r="22" spans="1:12">
      <c r="A22" s="18" t="s">
        <v>76</v>
      </c>
      <c r="B22" s="10">
        <v>55.8</v>
      </c>
      <c r="C22" s="15"/>
      <c r="D22" s="10"/>
      <c r="E22" s="10"/>
      <c r="F22" s="1"/>
      <c r="G22" s="10"/>
      <c r="H22" s="23"/>
      <c r="I22" s="13"/>
    </row>
    <row r="23" spans="1:12">
      <c r="A23" s="18" t="s">
        <v>44</v>
      </c>
      <c r="B23" s="10">
        <v>587.64</v>
      </c>
      <c r="C23" s="15"/>
      <c r="D23" s="10"/>
      <c r="E23" s="10"/>
      <c r="F23" s="1" t="s">
        <v>7</v>
      </c>
      <c r="G23" s="10"/>
      <c r="H23" s="23"/>
      <c r="I23" s="13"/>
    </row>
    <row r="24" spans="1:12">
      <c r="A24" s="18" t="s">
        <v>7</v>
      </c>
      <c r="B24" s="10"/>
      <c r="C24" s="15"/>
      <c r="D24" s="10"/>
      <c r="E24" s="10"/>
      <c r="F24" s="11"/>
      <c r="G24" s="10"/>
      <c r="H24" s="23"/>
      <c r="I24" s="13"/>
    </row>
    <row r="25" spans="1:12">
      <c r="A25" s="24" t="s">
        <v>19</v>
      </c>
      <c r="B25" s="15"/>
      <c r="C25" s="15"/>
      <c r="D25" s="15"/>
      <c r="E25" s="15"/>
      <c r="F25" s="25" t="s">
        <v>19</v>
      </c>
      <c r="G25" s="10"/>
      <c r="H25" s="23"/>
      <c r="I25" s="13"/>
    </row>
    <row r="26" spans="1:12">
      <c r="A26" s="18" t="s">
        <v>20</v>
      </c>
      <c r="B26" s="28"/>
      <c r="C26" s="15">
        <v>23204</v>
      </c>
      <c r="D26" s="10"/>
      <c r="E26" s="10"/>
      <c r="F26" s="11" t="s">
        <v>21</v>
      </c>
      <c r="G26" s="28"/>
      <c r="H26" s="15">
        <v>31364</v>
      </c>
      <c r="I26" s="13"/>
      <c r="L26" s="42"/>
    </row>
    <row r="27" spans="1:12">
      <c r="A27" s="18"/>
      <c r="B27" s="10"/>
      <c r="C27" s="15"/>
      <c r="D27" s="10"/>
      <c r="E27" s="10"/>
      <c r="F27" s="11"/>
      <c r="G27" s="10"/>
      <c r="H27" s="15" t="s">
        <v>22</v>
      </c>
      <c r="I27" s="13"/>
    </row>
    <row r="28" spans="1:12">
      <c r="A28" s="24" t="s">
        <v>23</v>
      </c>
      <c r="B28" s="15"/>
      <c r="C28" s="15">
        <f>SUM(B29:B47)</f>
        <v>11990.34</v>
      </c>
      <c r="D28" s="15"/>
      <c r="E28" s="15"/>
      <c r="F28" s="25" t="s">
        <v>23</v>
      </c>
      <c r="G28" s="10"/>
      <c r="H28" s="15">
        <f>SUM(G29:G47)</f>
        <v>18221.37</v>
      </c>
      <c r="I28" s="17"/>
    </row>
    <row r="29" spans="1:12">
      <c r="A29" s="18" t="s">
        <v>24</v>
      </c>
      <c r="B29" s="15">
        <v>78</v>
      </c>
      <c r="C29" s="15" t="s">
        <v>7</v>
      </c>
      <c r="D29" s="26"/>
      <c r="E29" s="26"/>
      <c r="F29" s="91" t="s">
        <v>24</v>
      </c>
      <c r="G29" s="15">
        <v>41</v>
      </c>
      <c r="H29" s="10" t="s">
        <v>7</v>
      </c>
      <c r="I29" s="13"/>
    </row>
    <row r="30" spans="1:12">
      <c r="A30" s="18"/>
      <c r="B30" s="26"/>
      <c r="C30" s="15"/>
      <c r="D30" s="26"/>
      <c r="E30" s="92"/>
      <c r="F30" s="91" t="s">
        <v>25</v>
      </c>
      <c r="G30" s="15">
        <v>396</v>
      </c>
      <c r="H30" s="10"/>
      <c r="I30" s="13"/>
    </row>
    <row r="31" spans="1:12">
      <c r="A31" s="18" t="s">
        <v>26</v>
      </c>
      <c r="B31" s="26">
        <v>3250.5</v>
      </c>
      <c r="C31" s="15"/>
      <c r="D31" s="26"/>
      <c r="E31" s="26"/>
      <c r="F31" s="91" t="s">
        <v>26</v>
      </c>
      <c r="G31" s="15">
        <v>3276</v>
      </c>
      <c r="H31" s="10"/>
      <c r="I31" s="13"/>
    </row>
    <row r="32" spans="1:12">
      <c r="A32" s="24" t="s">
        <v>27</v>
      </c>
      <c r="B32" s="93">
        <v>3106.09</v>
      </c>
      <c r="C32" s="15"/>
      <c r="D32" s="15"/>
      <c r="E32" s="15"/>
      <c r="F32" s="25" t="s">
        <v>27</v>
      </c>
      <c r="G32" s="15">
        <v>598.5</v>
      </c>
      <c r="H32" s="10"/>
      <c r="I32" s="17"/>
    </row>
    <row r="33" spans="1:15">
      <c r="A33" s="29" t="s">
        <v>28</v>
      </c>
      <c r="B33" s="15"/>
      <c r="C33" s="15" t="s">
        <v>7</v>
      </c>
      <c r="D33" s="15" t="s">
        <v>7</v>
      </c>
      <c r="E33" s="15"/>
      <c r="F33" s="30" t="s">
        <v>29</v>
      </c>
      <c r="G33" s="15"/>
      <c r="H33" s="10" t="s">
        <v>7</v>
      </c>
      <c r="I33" s="13"/>
    </row>
    <row r="34" spans="1:15">
      <c r="A34" s="18" t="s">
        <v>7</v>
      </c>
      <c r="B34" s="93"/>
      <c r="C34" s="15"/>
      <c r="D34" s="26"/>
      <c r="E34" s="26"/>
      <c r="F34" s="91" t="s">
        <v>30</v>
      </c>
      <c r="G34" s="15">
        <v>1234</v>
      </c>
      <c r="H34" s="10"/>
      <c r="I34" s="13"/>
      <c r="M34">
        <v>18221.37</v>
      </c>
      <c r="O34">
        <f>12162.34-11990.34</f>
        <v>172</v>
      </c>
    </row>
    <row r="35" spans="1:15">
      <c r="A35" s="18" t="s">
        <v>31</v>
      </c>
      <c r="B35" s="26">
        <v>790</v>
      </c>
      <c r="C35" s="15"/>
      <c r="D35" s="26"/>
      <c r="E35" s="26"/>
      <c r="F35" s="91" t="s">
        <v>31</v>
      </c>
      <c r="G35" s="15">
        <v>1340</v>
      </c>
      <c r="H35" s="10"/>
      <c r="I35" s="13"/>
      <c r="M35">
        <v>-18393.37</v>
      </c>
    </row>
    <row r="36" spans="1:15">
      <c r="A36" s="24" t="s">
        <v>32</v>
      </c>
      <c r="B36" s="26">
        <v>705</v>
      </c>
      <c r="C36" s="15" t="s">
        <v>7</v>
      </c>
      <c r="D36" s="26"/>
      <c r="E36" s="26"/>
      <c r="F36" s="31" t="s">
        <v>32</v>
      </c>
      <c r="G36" s="15">
        <v>1057.5</v>
      </c>
      <c r="H36" s="23" t="s">
        <v>7</v>
      </c>
      <c r="I36" s="13"/>
      <c r="M36">
        <f>SUM(M34:M35)</f>
        <v>-172</v>
      </c>
    </row>
    <row r="37" spans="1:15">
      <c r="A37" s="24" t="s">
        <v>33</v>
      </c>
      <c r="B37" s="26">
        <v>623</v>
      </c>
      <c r="C37" s="15"/>
      <c r="D37" s="26"/>
      <c r="E37" s="26"/>
      <c r="F37" s="31" t="s">
        <v>33</v>
      </c>
      <c r="G37" s="15">
        <v>1105.5</v>
      </c>
      <c r="H37" s="23"/>
      <c r="I37" s="13"/>
    </row>
    <row r="38" spans="1:15">
      <c r="A38" s="24" t="s">
        <v>34</v>
      </c>
      <c r="B38" s="26">
        <v>282</v>
      </c>
      <c r="C38" s="15"/>
      <c r="D38" s="26"/>
      <c r="E38" s="26"/>
      <c r="F38" s="31" t="s">
        <v>34</v>
      </c>
      <c r="G38" s="15">
        <v>522.5</v>
      </c>
      <c r="H38" s="23"/>
      <c r="I38" s="13"/>
    </row>
    <row r="39" spans="1:15">
      <c r="A39" s="24" t="s">
        <v>35</v>
      </c>
      <c r="B39" s="26"/>
      <c r="C39" s="15"/>
      <c r="D39" s="26"/>
      <c r="E39" s="92"/>
      <c r="F39" s="25" t="s">
        <v>91</v>
      </c>
      <c r="G39" s="15">
        <v>120</v>
      </c>
      <c r="H39" s="23"/>
      <c r="I39" s="13"/>
      <c r="K39" s="42">
        <f>SUM(B29:B47)</f>
        <v>11990.34</v>
      </c>
      <c r="L39">
        <v>18221.37</v>
      </c>
    </row>
    <row r="40" spans="1:15">
      <c r="A40" s="24" t="s">
        <v>36</v>
      </c>
      <c r="B40" s="26"/>
      <c r="C40" s="15"/>
      <c r="D40" s="26"/>
      <c r="E40" s="92"/>
      <c r="F40" s="25"/>
      <c r="G40" s="15"/>
      <c r="H40" s="23"/>
      <c r="I40" s="13"/>
      <c r="K40" s="42">
        <f>SUM(G29:G46)</f>
        <v>18221.37</v>
      </c>
      <c r="L40">
        <v>-11990.34</v>
      </c>
    </row>
    <row r="41" spans="1:15">
      <c r="A41" s="18" t="s">
        <v>9</v>
      </c>
      <c r="B41" s="26">
        <v>472.75</v>
      </c>
      <c r="C41" s="15"/>
      <c r="D41" s="26"/>
      <c r="E41" s="26"/>
      <c r="F41" s="94" t="s">
        <v>9</v>
      </c>
      <c r="G41" s="15">
        <v>2922.37</v>
      </c>
      <c r="H41" s="23"/>
      <c r="I41" s="13"/>
      <c r="L41">
        <f>SUM(L39:L40)</f>
        <v>6231.0299999999988</v>
      </c>
    </row>
    <row r="42" spans="1:15">
      <c r="A42" s="18" t="s">
        <v>37</v>
      </c>
      <c r="B42" s="26">
        <v>420</v>
      </c>
      <c r="C42" s="15"/>
      <c r="D42" s="26"/>
      <c r="E42" s="26"/>
      <c r="F42" s="91" t="s">
        <v>38</v>
      </c>
      <c r="G42" s="32">
        <f>588.5+82.5</f>
        <v>671</v>
      </c>
      <c r="H42" s="15"/>
      <c r="I42" s="13"/>
    </row>
    <row r="43" spans="1:15">
      <c r="A43" s="18" t="s">
        <v>39</v>
      </c>
      <c r="B43" s="26">
        <v>678</v>
      </c>
      <c r="C43" s="15" t="s">
        <v>7</v>
      </c>
      <c r="D43" s="26"/>
      <c r="E43" s="26"/>
      <c r="F43" s="91" t="s">
        <v>39</v>
      </c>
      <c r="G43" s="32">
        <v>1017</v>
      </c>
      <c r="H43" s="15" t="s">
        <v>7</v>
      </c>
      <c r="I43" s="13"/>
    </row>
    <row r="44" spans="1:15">
      <c r="A44" s="18" t="s">
        <v>40</v>
      </c>
      <c r="B44" s="26" t="s">
        <v>7</v>
      </c>
      <c r="C44" s="15"/>
      <c r="D44" s="26"/>
      <c r="E44" s="26"/>
      <c r="F44" s="94" t="s">
        <v>40</v>
      </c>
      <c r="G44" s="32">
        <f>821-152</f>
        <v>669</v>
      </c>
      <c r="H44" s="15"/>
      <c r="I44" s="13"/>
    </row>
    <row r="45" spans="1:15">
      <c r="A45" s="33" t="s">
        <v>41</v>
      </c>
      <c r="B45" s="95"/>
      <c r="C45" s="15"/>
      <c r="D45" s="26"/>
      <c r="E45" s="26"/>
      <c r="F45" s="96" t="s">
        <v>41</v>
      </c>
      <c r="G45" s="32">
        <v>1153</v>
      </c>
      <c r="H45" s="15"/>
      <c r="I45" s="13"/>
    </row>
    <row r="46" spans="1:15">
      <c r="A46" s="18" t="s">
        <v>42</v>
      </c>
      <c r="B46" s="93">
        <v>1435</v>
      </c>
      <c r="C46" s="15"/>
      <c r="D46" s="26"/>
      <c r="E46" s="26"/>
      <c r="F46" s="94" t="s">
        <v>42</v>
      </c>
      <c r="G46" s="32">
        <v>2098</v>
      </c>
      <c r="H46" s="15"/>
      <c r="I46" s="13"/>
    </row>
    <row r="47" spans="1:15">
      <c r="A47" s="18" t="s">
        <v>43</v>
      </c>
      <c r="B47" s="26">
        <v>150</v>
      </c>
      <c r="C47" s="15"/>
      <c r="D47" s="26"/>
      <c r="E47" s="26"/>
      <c r="F47" s="87" t="s">
        <v>43</v>
      </c>
      <c r="G47" s="26"/>
      <c r="H47" s="23"/>
      <c r="I47" s="13"/>
    </row>
    <row r="48" spans="1:15">
      <c r="A48" s="18"/>
      <c r="B48" s="10"/>
      <c r="C48" s="15"/>
      <c r="D48" s="10"/>
      <c r="E48" s="10"/>
      <c r="F48" s="11"/>
      <c r="G48" s="10"/>
      <c r="H48" s="23"/>
      <c r="I48" s="13"/>
    </row>
    <row r="49" spans="1:12">
      <c r="A49" s="24" t="s">
        <v>45</v>
      </c>
      <c r="B49" s="10"/>
      <c r="C49" s="15">
        <f>SUM(B50:B58)</f>
        <v>10200</v>
      </c>
      <c r="D49" s="10"/>
      <c r="E49" s="10"/>
      <c r="F49" s="31" t="s">
        <v>45</v>
      </c>
      <c r="G49" s="10"/>
      <c r="H49" s="23">
        <f>SUM(G50:G58)</f>
        <v>300</v>
      </c>
      <c r="I49" s="17"/>
    </row>
    <row r="50" spans="1:12">
      <c r="A50" s="18" t="s">
        <v>77</v>
      </c>
      <c r="B50" s="10">
        <v>150</v>
      </c>
      <c r="C50" s="15"/>
      <c r="D50" s="10"/>
      <c r="E50" s="10"/>
      <c r="F50" s="11" t="s">
        <v>77</v>
      </c>
      <c r="G50" s="10">
        <v>300</v>
      </c>
      <c r="H50" s="23"/>
      <c r="I50" s="13"/>
    </row>
    <row r="51" spans="1:12">
      <c r="A51" s="34" t="s">
        <v>46</v>
      </c>
      <c r="B51" s="10">
        <v>2450</v>
      </c>
      <c r="C51" s="15"/>
      <c r="D51" s="10"/>
      <c r="E51" s="10"/>
      <c r="F51" s="11"/>
      <c r="H51" s="23"/>
      <c r="I51" s="13"/>
    </row>
    <row r="52" spans="1:12">
      <c r="A52" s="18" t="s">
        <v>47</v>
      </c>
      <c r="B52" s="2">
        <v>1400</v>
      </c>
      <c r="C52" s="15"/>
      <c r="D52" s="10"/>
      <c r="E52" s="10"/>
      <c r="F52" s="11"/>
      <c r="G52" s="10"/>
      <c r="H52" s="23"/>
      <c r="I52" s="17"/>
    </row>
    <row r="53" spans="1:12">
      <c r="A53" s="18" t="s">
        <v>48</v>
      </c>
      <c r="B53" s="2">
        <v>800</v>
      </c>
      <c r="C53" s="15"/>
      <c r="D53" s="10"/>
      <c r="E53" s="10"/>
      <c r="F53" s="11"/>
      <c r="G53" s="10"/>
      <c r="H53" s="23"/>
      <c r="I53" s="13"/>
    </row>
    <row r="54" spans="1:12">
      <c r="A54" s="18" t="s">
        <v>49</v>
      </c>
      <c r="B54" s="2">
        <v>250</v>
      </c>
      <c r="C54" s="15"/>
      <c r="D54" s="10"/>
      <c r="E54" s="10"/>
      <c r="F54" s="11"/>
      <c r="G54" s="10"/>
      <c r="H54" s="23"/>
      <c r="I54" s="13"/>
      <c r="L54" t="s">
        <v>7</v>
      </c>
    </row>
    <row r="55" spans="1:12">
      <c r="A55" s="18" t="s">
        <v>50</v>
      </c>
      <c r="B55" s="2">
        <v>2600</v>
      </c>
      <c r="C55" s="15"/>
      <c r="D55" s="10"/>
      <c r="E55" s="10"/>
      <c r="F55" s="11"/>
      <c r="G55" s="10"/>
      <c r="H55" s="23"/>
      <c r="I55" s="13"/>
      <c r="L55" t="s">
        <v>7</v>
      </c>
    </row>
    <row r="56" spans="1:12">
      <c r="A56" s="34" t="s">
        <v>51</v>
      </c>
      <c r="B56" s="2">
        <v>850</v>
      </c>
      <c r="C56" s="15"/>
      <c r="D56" s="15"/>
      <c r="E56" s="10"/>
      <c r="F56" s="11"/>
      <c r="G56" s="10"/>
      <c r="H56" s="23"/>
      <c r="I56" s="17"/>
      <c r="L56" t="s">
        <v>7</v>
      </c>
    </row>
    <row r="57" spans="1:12">
      <c r="A57" s="18" t="s">
        <v>52</v>
      </c>
      <c r="B57" s="2">
        <v>200</v>
      </c>
      <c r="C57" s="15"/>
      <c r="D57" s="10"/>
      <c r="E57" s="10"/>
      <c r="F57" s="11"/>
      <c r="G57" s="10"/>
      <c r="H57" s="23" t="s">
        <v>7</v>
      </c>
      <c r="I57" s="17" t="s">
        <v>7</v>
      </c>
    </row>
    <row r="58" spans="1:12">
      <c r="A58" s="18" t="s">
        <v>53</v>
      </c>
      <c r="B58" s="10">
        <v>1500</v>
      </c>
      <c r="C58" s="10"/>
      <c r="D58" s="10"/>
      <c r="E58" s="10"/>
      <c r="F58" s="1"/>
      <c r="G58" s="10"/>
      <c r="H58" s="23"/>
      <c r="I58" s="13"/>
    </row>
    <row r="59" spans="1:12">
      <c r="A59" s="18" t="s">
        <v>54</v>
      </c>
      <c r="B59" s="10"/>
      <c r="C59" s="10"/>
      <c r="D59" s="15">
        <f>SUM(D5:D58)</f>
        <v>49791.58</v>
      </c>
      <c r="E59" s="10"/>
      <c r="F59" s="11" t="s">
        <v>55</v>
      </c>
      <c r="G59" s="10"/>
      <c r="H59" s="12"/>
      <c r="I59" s="17">
        <f>SUM(H6:H58)</f>
        <v>51862.67</v>
      </c>
      <c r="L59">
        <v>51862.67</v>
      </c>
    </row>
    <row r="60" spans="1:12">
      <c r="A60" s="18"/>
      <c r="B60" s="10"/>
      <c r="C60" s="10"/>
      <c r="D60" s="10"/>
      <c r="E60" s="10"/>
      <c r="F60" s="11"/>
      <c r="G60" s="10"/>
      <c r="H60" s="12"/>
      <c r="I60" s="13"/>
      <c r="L60">
        <v>-49941.58</v>
      </c>
    </row>
    <row r="61" spans="1:12">
      <c r="A61" s="18" t="s">
        <v>78</v>
      </c>
      <c r="B61" s="10"/>
      <c r="C61" s="10"/>
      <c r="D61" s="15">
        <f>+I59-D59</f>
        <v>2071.0899999999965</v>
      </c>
      <c r="E61" s="10"/>
      <c r="F61" s="11" t="s">
        <v>56</v>
      </c>
      <c r="G61" s="10"/>
      <c r="H61" s="12"/>
      <c r="I61" s="17" t="s">
        <v>7</v>
      </c>
      <c r="L61">
        <f>SUM(L59:L60)</f>
        <v>1921.0899999999965</v>
      </c>
    </row>
    <row r="62" spans="1:12" ht="15.75" thickBot="1">
      <c r="A62" s="18"/>
      <c r="B62" s="10"/>
      <c r="C62" s="10"/>
      <c r="D62" s="10"/>
      <c r="E62" s="10"/>
      <c r="F62" s="11"/>
      <c r="G62" s="10"/>
      <c r="H62" s="12"/>
      <c r="I62" s="13"/>
    </row>
    <row r="63" spans="1:12" ht="16.5" thickTop="1" thickBot="1">
      <c r="A63" s="18"/>
      <c r="B63" s="10"/>
      <c r="C63" s="12"/>
      <c r="D63" s="35">
        <f>SUM(D59:D61)</f>
        <v>51862.67</v>
      </c>
      <c r="E63" s="36"/>
      <c r="F63" s="11"/>
      <c r="G63" s="10"/>
      <c r="H63" s="12"/>
      <c r="I63" s="35">
        <f>SUM(I59:I61)</f>
        <v>51862.67</v>
      </c>
    </row>
    <row r="64" spans="1:12" ht="16.5" thickTop="1" thickBot="1">
      <c r="A64" s="37"/>
      <c r="B64" s="38"/>
      <c r="C64" s="38"/>
      <c r="D64" s="38"/>
      <c r="E64" s="38"/>
      <c r="F64" s="39"/>
      <c r="G64" s="38"/>
      <c r="H64" s="40"/>
      <c r="I64" s="41"/>
    </row>
    <row r="65" ht="15.75" thickTop="1"/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</vt:lpstr>
      <vt:lpstr>resultats</vt:lpstr>
      <vt:lpstr>resultats!Print_Area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</dc:creator>
  <cp:lastModifiedBy>Aurélien</cp:lastModifiedBy>
  <cp:lastPrinted>2019-08-29T20:14:18Z</cp:lastPrinted>
  <dcterms:created xsi:type="dcterms:W3CDTF">2019-04-13T08:14:29Z</dcterms:created>
  <dcterms:modified xsi:type="dcterms:W3CDTF">2019-09-14T16:06:51Z</dcterms:modified>
</cp:coreProperties>
</file>